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G21" i="1"/>
  <c r="G34" i="1" l="1"/>
  <c r="G35" i="1" s="1"/>
  <c r="G36" i="1" s="1"/>
  <c r="G20" i="1"/>
  <c r="G23" i="1"/>
  <c r="G25" i="1"/>
  <c r="G24" i="1"/>
  <c r="G29" i="1" l="1"/>
  <c r="G30" i="1" s="1"/>
  <c r="G38" i="1"/>
  <c r="G28" i="1" l="1"/>
</calcChain>
</file>

<file path=xl/sharedStrings.xml><?xml version="1.0" encoding="utf-8"?>
<sst xmlns="http://schemas.openxmlformats.org/spreadsheetml/2006/main" count="61" uniqueCount="46">
  <si>
    <t>Date</t>
  </si>
  <si>
    <t>By</t>
  </si>
  <si>
    <t>Gravity Settling Separation</t>
  </si>
  <si>
    <t>Gas Flowrate</t>
  </si>
  <si>
    <t>lb/h</t>
  </si>
  <si>
    <t>Gas Density</t>
  </si>
  <si>
    <r>
      <t>lb/ft</t>
    </r>
    <r>
      <rPr>
        <sz val="11"/>
        <color theme="1"/>
        <rFont val="Calibri"/>
        <family val="2"/>
      </rPr>
      <t>³</t>
    </r>
  </si>
  <si>
    <t>Liquid Flowrate</t>
  </si>
  <si>
    <t>Liquid Density</t>
  </si>
  <si>
    <t xml:space="preserve">Liquid </t>
  </si>
  <si>
    <t>Gas</t>
  </si>
  <si>
    <t>Liquid Viscosity</t>
  </si>
  <si>
    <t>cP</t>
  </si>
  <si>
    <t>Gas Viscosity</t>
  </si>
  <si>
    <t>micron</t>
  </si>
  <si>
    <r>
      <t>D</t>
    </r>
    <r>
      <rPr>
        <vertAlign val="subscript"/>
        <sz val="11"/>
        <color theme="1"/>
        <rFont val="Calibri"/>
        <family val="2"/>
        <scheme val="minor"/>
      </rPr>
      <t>PV</t>
    </r>
  </si>
  <si>
    <t>Gravity Settling Liquid from Vapor Phase</t>
  </si>
  <si>
    <t>Liquid particle diameter</t>
  </si>
  <si>
    <r>
      <t>D</t>
    </r>
    <r>
      <rPr>
        <vertAlign val="subscript"/>
        <sz val="11"/>
        <color theme="1"/>
        <rFont val="Calibri"/>
        <family val="2"/>
        <scheme val="minor"/>
      </rPr>
      <t>PL</t>
    </r>
  </si>
  <si>
    <t>Deciding flow regime</t>
  </si>
  <si>
    <t>K</t>
  </si>
  <si>
    <t>Applicable Flow Regime</t>
  </si>
  <si>
    <t>Stoke's Law</t>
  </si>
  <si>
    <t>Gravity Constant</t>
  </si>
  <si>
    <r>
      <t>ft/s</t>
    </r>
    <r>
      <rPr>
        <sz val="11"/>
        <color theme="1"/>
        <rFont val="Calibri"/>
        <family val="2"/>
      </rPr>
      <t>²</t>
    </r>
  </si>
  <si>
    <t>ft/s</t>
  </si>
  <si>
    <t>Reynold's Number</t>
  </si>
  <si>
    <t>Intermediate Law</t>
  </si>
  <si>
    <t>Newton's Law</t>
  </si>
  <si>
    <t>Selected Terminal Velocity</t>
  </si>
  <si>
    <t>Diameter for Vertical Separator</t>
  </si>
  <si>
    <t>ft</t>
  </si>
  <si>
    <t>Disentraining Vapor from Liquid Phase</t>
  </si>
  <si>
    <t>Gas particle diameter</t>
  </si>
  <si>
    <r>
      <t>V</t>
    </r>
    <r>
      <rPr>
        <vertAlign val="subscript"/>
        <sz val="11"/>
        <color theme="1"/>
        <rFont val="Calibri"/>
        <family val="2"/>
        <scheme val="minor"/>
      </rPr>
      <t>t</t>
    </r>
  </si>
  <si>
    <t>Re</t>
  </si>
  <si>
    <t>Terminal Velocity (Stoke's Law)</t>
  </si>
  <si>
    <t>D1</t>
  </si>
  <si>
    <t>D2</t>
  </si>
  <si>
    <t>Selected Diameter for Vertical Separator</t>
  </si>
  <si>
    <t>Margin on Terminal Velocity</t>
  </si>
  <si>
    <t>Terminal Velocity based on</t>
  </si>
  <si>
    <t>11-Dec-15</t>
  </si>
  <si>
    <t>CheGuide</t>
  </si>
  <si>
    <t>CheGuide.com</t>
  </si>
  <si>
    <t>Chemical Engineer's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</si>
</sst>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14009]dd/mm/yy;@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Alignment="1" applyProtection="1">
      <alignment horizontal="center"/>
    </xf>
    <xf numFmtId="164" fontId="0" fillId="0" borderId="0" xfId="0" applyNumberFormat="1" applyProtection="1"/>
    <xf numFmtId="164" fontId="4" fillId="0" borderId="0" xfId="0" applyNumberFormat="1" applyFont="1" applyBorder="1" applyProtection="1"/>
    <xf numFmtId="165" fontId="4" fillId="2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Protection="1"/>
    <xf numFmtId="164" fontId="4" fillId="2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0" fillId="2" borderId="0" xfId="0" applyFill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9" fontId="0" fillId="2" borderId="0" xfId="0" applyNumberFormat="1" applyFill="1" applyAlignment="1">
      <alignment horizontal="center"/>
    </xf>
    <xf numFmtId="2" fontId="0" fillId="3" borderId="0" xfId="0" applyNumberFormat="1" applyFont="1" applyFill="1"/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left"/>
    </xf>
    <xf numFmtId="165" fontId="4" fillId="2" borderId="0" xfId="0" quotePrefix="1" applyNumberFormat="1" applyFont="1" applyFill="1" applyBorder="1" applyAlignment="1" applyProtection="1">
      <alignment horizontal="left"/>
      <protection locked="0"/>
    </xf>
    <xf numFmtId="164" fontId="3" fillId="0" borderId="0" xfId="1" applyNumberFormat="1" applyProtection="1"/>
    <xf numFmtId="164" fontId="2" fillId="0" borderId="0" xfId="0" applyNumberFormat="1" applyFont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/>
  </sheetViews>
  <sheetFormatPr defaultRowHeight="15" x14ac:dyDescent="0.25"/>
  <cols>
    <col min="1" max="1" width="4.140625" style="9" customWidth="1"/>
    <col min="2" max="2" width="10.7109375" customWidth="1"/>
    <col min="6" max="6" width="9.28515625" customWidth="1"/>
    <col min="8" max="8" width="9.28515625" customWidth="1"/>
  </cols>
  <sheetData>
    <row r="1" spans="1:10" ht="12" customHeight="1" x14ac:dyDescent="0.25"/>
    <row r="2" spans="1:10" ht="18.75" x14ac:dyDescent="0.25">
      <c r="A2" s="1"/>
      <c r="B2" s="24" t="s">
        <v>2</v>
      </c>
      <c r="C2" s="24"/>
      <c r="D2" s="24"/>
      <c r="E2" s="24"/>
      <c r="F2" s="24"/>
      <c r="G2" s="24"/>
      <c r="H2" s="24"/>
      <c r="I2" s="24"/>
      <c r="J2" s="19"/>
    </row>
    <row r="3" spans="1:10" ht="12.75" customHeight="1" x14ac:dyDescent="0.25">
      <c r="A3" s="1"/>
      <c r="B3" s="20"/>
      <c r="C3" s="20"/>
      <c r="D3" s="20"/>
      <c r="E3" s="20"/>
      <c r="F3" s="20"/>
      <c r="G3" s="20"/>
      <c r="H3" s="20"/>
      <c r="I3" s="20"/>
      <c r="J3" s="19"/>
    </row>
    <row r="4" spans="1:10" x14ac:dyDescent="0.25">
      <c r="A4" s="2"/>
      <c r="B4" s="23" t="s">
        <v>44</v>
      </c>
      <c r="C4" s="3"/>
      <c r="D4" s="3"/>
      <c r="E4" s="3"/>
      <c r="G4" s="4" t="s">
        <v>0</v>
      </c>
      <c r="H4" s="22" t="s">
        <v>42</v>
      </c>
      <c r="I4" s="5"/>
    </row>
    <row r="5" spans="1:10" x14ac:dyDescent="0.25">
      <c r="A5" s="2"/>
      <c r="B5" s="6" t="s">
        <v>45</v>
      </c>
      <c r="C5" s="3"/>
      <c r="D5" s="3"/>
      <c r="E5" s="3"/>
      <c r="G5" s="4" t="s">
        <v>1</v>
      </c>
      <c r="H5" s="7" t="s">
        <v>43</v>
      </c>
      <c r="I5" s="7"/>
    </row>
    <row r="7" spans="1:10" x14ac:dyDescent="0.25">
      <c r="B7" s="8" t="s">
        <v>10</v>
      </c>
    </row>
    <row r="8" spans="1:10" x14ac:dyDescent="0.25">
      <c r="B8" t="s">
        <v>3</v>
      </c>
      <c r="G8" s="11">
        <v>50000</v>
      </c>
      <c r="H8" t="s">
        <v>4</v>
      </c>
    </row>
    <row r="9" spans="1:10" x14ac:dyDescent="0.25">
      <c r="B9" t="s">
        <v>5</v>
      </c>
      <c r="G9" s="11">
        <v>3.7</v>
      </c>
      <c r="H9" t="s">
        <v>6</v>
      </c>
    </row>
    <row r="10" spans="1:10" x14ac:dyDescent="0.25">
      <c r="B10" t="s">
        <v>13</v>
      </c>
      <c r="G10" s="11">
        <v>0.01</v>
      </c>
      <c r="H10" t="s">
        <v>12</v>
      </c>
    </row>
    <row r="12" spans="1:10" x14ac:dyDescent="0.25">
      <c r="B12" s="8" t="s">
        <v>9</v>
      </c>
    </row>
    <row r="13" spans="1:10" x14ac:dyDescent="0.25">
      <c r="B13" t="s">
        <v>7</v>
      </c>
      <c r="G13" s="11">
        <v>12000</v>
      </c>
      <c r="H13" t="s">
        <v>4</v>
      </c>
    </row>
    <row r="14" spans="1:10" x14ac:dyDescent="0.25">
      <c r="B14" t="s">
        <v>8</v>
      </c>
      <c r="G14" s="11">
        <v>51.5</v>
      </c>
      <c r="H14" t="s">
        <v>6</v>
      </c>
    </row>
    <row r="15" spans="1:10" x14ac:dyDescent="0.25">
      <c r="B15" t="s">
        <v>11</v>
      </c>
      <c r="G15" s="11">
        <v>0.42</v>
      </c>
      <c r="H15" t="s">
        <v>12</v>
      </c>
    </row>
    <row r="16" spans="1:10" x14ac:dyDescent="0.25">
      <c r="B16" t="s">
        <v>23</v>
      </c>
      <c r="G16" s="10">
        <v>32.200000000000003</v>
      </c>
      <c r="H16" t="s">
        <v>24</v>
      </c>
    </row>
    <row r="18" spans="2:8" x14ac:dyDescent="0.25">
      <c r="B18" s="12" t="s">
        <v>16</v>
      </c>
    </row>
    <row r="19" spans="2:8" ht="18" x14ac:dyDescent="0.35">
      <c r="B19" t="s">
        <v>17</v>
      </c>
      <c r="E19" t="s">
        <v>18</v>
      </c>
      <c r="G19" s="11">
        <v>250</v>
      </c>
      <c r="H19" t="s">
        <v>14</v>
      </c>
    </row>
    <row r="20" spans="2:8" x14ac:dyDescent="0.25">
      <c r="B20" t="s">
        <v>19</v>
      </c>
      <c r="E20" t="s">
        <v>20</v>
      </c>
      <c r="G20" s="15">
        <f>(G19/(0.3048*1000000))*(G16*G9*(G14-G9)/(G10/1488.1639)^2)^(1/3)</f>
        <v>41.132715992731065</v>
      </c>
    </row>
    <row r="21" spans="2:8" x14ac:dyDescent="0.25">
      <c r="B21" t="s">
        <v>21</v>
      </c>
      <c r="G21" s="21" t="str">
        <f>IF(G20&lt;3.3,"Stoke's Law",IF(G20&lt;43.55,"Intermediate Law","Newton's Law"))</f>
        <v>Intermediate Law</v>
      </c>
    </row>
    <row r="22" spans="2:8" x14ac:dyDescent="0.25">
      <c r="B22" t="s">
        <v>41</v>
      </c>
    </row>
    <row r="23" spans="2:8" x14ac:dyDescent="0.25">
      <c r="C23" t="s">
        <v>22</v>
      </c>
      <c r="G23" s="13">
        <f>1488.1639*G16*(G19/(0.3048*1000000))^2*(G14-G9)/(18*G10)</f>
        <v>8.5607560294552485</v>
      </c>
      <c r="H23" t="s">
        <v>25</v>
      </c>
    </row>
    <row r="24" spans="2:8" x14ac:dyDescent="0.25">
      <c r="C24" t="s">
        <v>27</v>
      </c>
      <c r="G24" s="13">
        <f>3.48*(G16)^0.71*(G19/(0.3048*1000000))^1.14*(G14-G9)^0.71/(G9^0.29*G10^0.43)</f>
        <v>0.95862063202634651</v>
      </c>
      <c r="H24" t="s">
        <v>25</v>
      </c>
    </row>
    <row r="25" spans="2:8" x14ac:dyDescent="0.25">
      <c r="C25" t="s">
        <v>28</v>
      </c>
      <c r="G25" s="13">
        <f>1.74*(G16*(G19/(0.3048*1000000))*(G14-G9)/G9)^0.5</f>
        <v>1.0163722369000758</v>
      </c>
      <c r="H25" t="s">
        <v>25</v>
      </c>
    </row>
    <row r="27" spans="2:8" ht="18" x14ac:dyDescent="0.35">
      <c r="B27" t="s">
        <v>29</v>
      </c>
      <c r="E27" t="s">
        <v>34</v>
      </c>
      <c r="G27" s="13">
        <f>IF(G20&lt;3.3,G23,IF(G20&lt;43.55,G24,G25))</f>
        <v>0.95862063202634651</v>
      </c>
      <c r="H27" t="s">
        <v>25</v>
      </c>
    </row>
    <row r="28" spans="2:8" x14ac:dyDescent="0.25">
      <c r="B28" t="s">
        <v>26</v>
      </c>
      <c r="E28" t="s">
        <v>35</v>
      </c>
      <c r="G28" s="16">
        <f>(G19/(0.3048*1000000))*G9*G27/(G10/1488.1639)</f>
        <v>432.93660498639542</v>
      </c>
    </row>
    <row r="29" spans="2:8" x14ac:dyDescent="0.25">
      <c r="B29" t="s">
        <v>40</v>
      </c>
      <c r="E29" s="17">
        <v>0.75</v>
      </c>
      <c r="G29" s="13">
        <f>G27*E29</f>
        <v>0.71896547401975985</v>
      </c>
      <c r="H29" t="s">
        <v>25</v>
      </c>
    </row>
    <row r="30" spans="2:8" x14ac:dyDescent="0.25">
      <c r="B30" t="s">
        <v>30</v>
      </c>
      <c r="E30" t="s">
        <v>37</v>
      </c>
      <c r="G30" s="14">
        <f>SQRT(4*(G8/3600)/(PI()*G9*G29))</f>
        <v>2.5783028662902345</v>
      </c>
      <c r="H30" t="s">
        <v>31</v>
      </c>
    </row>
    <row r="32" spans="2:8" x14ac:dyDescent="0.25">
      <c r="B32" s="12" t="s">
        <v>32</v>
      </c>
    </row>
    <row r="33" spans="2:8" ht="18" x14ac:dyDescent="0.35">
      <c r="B33" t="s">
        <v>33</v>
      </c>
      <c r="E33" t="s">
        <v>15</v>
      </c>
      <c r="G33" s="11">
        <v>150</v>
      </c>
      <c r="H33" t="s">
        <v>14</v>
      </c>
    </row>
    <row r="34" spans="2:8" ht="18" x14ac:dyDescent="0.35">
      <c r="B34" t="s">
        <v>36</v>
      </c>
      <c r="E34" t="s">
        <v>34</v>
      </c>
      <c r="G34" s="14">
        <f>1488.1639*G16*(G33/(0.3048*1000000))^2*(G14-G9)/(18*G15)</f>
        <v>7.3377908823902133E-2</v>
      </c>
      <c r="H34" t="s">
        <v>25</v>
      </c>
    </row>
    <row r="35" spans="2:8" x14ac:dyDescent="0.25">
      <c r="B35" t="s">
        <v>40</v>
      </c>
      <c r="E35" s="17">
        <v>0.75</v>
      </c>
      <c r="G35" s="14">
        <f>G34*E35</f>
        <v>5.5033431617926599E-2</v>
      </c>
      <c r="H35" t="s">
        <v>25</v>
      </c>
    </row>
    <row r="36" spans="2:8" x14ac:dyDescent="0.25">
      <c r="B36" t="s">
        <v>30</v>
      </c>
      <c r="E36" t="s">
        <v>38</v>
      </c>
      <c r="G36" s="14">
        <f>SQRT(4*(G13/3600)/(PI()*G14*G35))</f>
        <v>1.2237072141753098</v>
      </c>
      <c r="H36" t="s">
        <v>31</v>
      </c>
    </row>
    <row r="38" spans="2:8" x14ac:dyDescent="0.25">
      <c r="B38" s="8" t="s">
        <v>39</v>
      </c>
      <c r="G38" s="18">
        <f>MAX(G30,G36)</f>
        <v>2.5783028662902345</v>
      </c>
      <c r="H38" t="s">
        <v>31</v>
      </c>
    </row>
  </sheetData>
  <mergeCells count="1">
    <mergeCell ref="B2:I2"/>
  </mergeCells>
  <hyperlinks>
    <hyperlink ref="B4" r:id="rId1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2014-10-05T16:52:42Z</cp:lastPrinted>
  <dcterms:created xsi:type="dcterms:W3CDTF">2014-10-05T15:07:00Z</dcterms:created>
  <dcterms:modified xsi:type="dcterms:W3CDTF">2015-12-11T18:01:58Z</dcterms:modified>
</cp:coreProperties>
</file>